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440" windowHeight="7680"/>
  </bookViews>
  <sheets>
    <sheet name="Group 1 - FP" sheetId="1" r:id="rId1"/>
    <sheet name="Group 2 - TM" sheetId="4" r:id="rId2"/>
    <sheet name="OVERALL" sheetId="2" r:id="rId3"/>
  </sheets>
  <definedNames>
    <definedName name="_xlnm.Print_Area" localSheetId="0">'Group 1 - FP'!$A$1:$E$44</definedName>
    <definedName name="_xlnm.Print_Area" localSheetId="1">'Group 2 - TM'!$A$1:$E$18</definedName>
  </definedNames>
  <calcPr calcId="145621"/>
</workbook>
</file>

<file path=xl/calcChain.xml><?xml version="1.0" encoding="utf-8"?>
<calcChain xmlns="http://schemas.openxmlformats.org/spreadsheetml/2006/main">
  <c r="D37" i="1" l="1"/>
  <c r="D36" i="1"/>
  <c r="D35" i="1"/>
  <c r="D13" i="4"/>
  <c r="D12" i="4"/>
  <c r="D11" i="4"/>
  <c r="D23" i="1" l="1"/>
  <c r="D18" i="1"/>
  <c r="D8" i="1"/>
  <c r="D22" i="1"/>
  <c r="D17" i="1"/>
  <c r="D7" i="1"/>
  <c r="D21" i="1"/>
  <c r="D16" i="1"/>
  <c r="D11" i="1" s="1"/>
  <c r="D6" i="1"/>
  <c r="E6" i="1"/>
  <c r="D13" i="1" l="1"/>
  <c r="D8" i="4"/>
  <c r="D32" i="1"/>
  <c r="D26" i="1"/>
  <c r="D7" i="4" l="1"/>
  <c r="D6" i="4"/>
  <c r="D12" i="1"/>
  <c r="E13" i="4" l="1"/>
  <c r="E12" i="4"/>
  <c r="E11" i="4"/>
  <c r="E8" i="4"/>
  <c r="E7" i="4"/>
  <c r="E6" i="4"/>
  <c r="E40" i="1"/>
  <c r="E32" i="1"/>
  <c r="E29" i="1"/>
  <c r="E26" i="1"/>
  <c r="E37" i="1"/>
  <c r="E36" i="1"/>
  <c r="E35" i="1"/>
  <c r="E23" i="1"/>
  <c r="E22" i="1"/>
  <c r="E21" i="1"/>
  <c r="E18" i="1"/>
  <c r="E17" i="1"/>
  <c r="E16" i="1"/>
  <c r="E13" i="1"/>
  <c r="E12" i="1"/>
  <c r="E11" i="1"/>
  <c r="E7" i="1"/>
  <c r="E8" i="1"/>
  <c r="B9" i="2" l="1"/>
  <c r="B6" i="2"/>
  <c r="B11" i="2" l="1"/>
</calcChain>
</file>

<file path=xl/sharedStrings.xml><?xml version="1.0" encoding="utf-8"?>
<sst xmlns="http://schemas.openxmlformats.org/spreadsheetml/2006/main" count="138" uniqueCount="62">
  <si>
    <t>Item</t>
  </si>
  <si>
    <t>Unit</t>
  </si>
  <si>
    <t>Coefficient</t>
  </si>
  <si>
    <t>Unit price (€)</t>
  </si>
  <si>
    <t>1.1 Project management and coordination activities</t>
  </si>
  <si>
    <t>1.1.1 Up to 60 participants</t>
  </si>
  <si>
    <t>1.1.2 From 61 to 150</t>
  </si>
  <si>
    <t>1.1.3 Over 151 participants</t>
  </si>
  <si>
    <t xml:space="preserve">1.2 Delegate management from invitation to registration </t>
  </si>
  <si>
    <t>1.2.1 Up to 60 participants</t>
  </si>
  <si>
    <t>1.2.2 From 61 to 150</t>
  </si>
  <si>
    <t>1.2.3 Over 151 participants</t>
  </si>
  <si>
    <t>€/participant</t>
  </si>
  <si>
    <t>€/event</t>
  </si>
  <si>
    <t>1.3.1 Up to 60 participants</t>
  </si>
  <si>
    <t>1.3.2 From 61 to 150</t>
  </si>
  <si>
    <t>1.3.3 Over 151 participants</t>
  </si>
  <si>
    <t>1.4.1 Up to 60 participants</t>
  </si>
  <si>
    <t>1.4.2 From 61 to 150</t>
  </si>
  <si>
    <t>1.4.3 Over 151 participants</t>
  </si>
  <si>
    <t>1.5.1 Organisation of lunches and dinners</t>
  </si>
  <si>
    <t>1.6.1 Organisation of ground transportation of participants</t>
  </si>
  <si>
    <t>1.8 On-site assistance to delegates and participants</t>
  </si>
  <si>
    <t>1.8.1 Up to 60 participants</t>
  </si>
  <si>
    <t>1.8.2 From 61 to 150</t>
  </si>
  <si>
    <t>1.8.3 Over 151 participants</t>
  </si>
  <si>
    <r>
      <t xml:space="preserve">Group 1 | Fixed price (FP) fees 
</t>
    </r>
    <r>
      <rPr>
        <sz val="10"/>
        <color theme="0"/>
        <rFont val="Verdana"/>
        <family val="2"/>
      </rPr>
      <t xml:space="preserve">for the delivery of service packages as described in Part 1 of the technical specifications </t>
    </r>
  </si>
  <si>
    <t xml:space="preserve">1.3 Venue booking and management, organisation of technical equipment and assistance, organisation of catering services*  </t>
  </si>
  <si>
    <t xml:space="preserve">1.4 Accommodation booking and management*  </t>
  </si>
  <si>
    <t>1.6 Ground transportation of participants*</t>
  </si>
  <si>
    <t>1.7 Shipment of publications and stand/conference materials*</t>
  </si>
  <si>
    <t>1.9.1 Organisation of interpretation services</t>
  </si>
  <si>
    <t>1.9 Interpretation services*</t>
  </si>
  <si>
    <r>
      <t xml:space="preserve">2.1 Hourly rates for </t>
    </r>
    <r>
      <rPr>
        <i/>
        <sz val="10"/>
        <color theme="0"/>
        <rFont val="Verdana"/>
        <family val="2"/>
      </rPr>
      <t xml:space="preserve">intra-muros </t>
    </r>
    <r>
      <rPr>
        <sz val="10"/>
        <color theme="0"/>
        <rFont val="Verdana"/>
        <family val="2"/>
      </rPr>
      <t>activities</t>
    </r>
  </si>
  <si>
    <t>€/hour</t>
  </si>
  <si>
    <t xml:space="preserve">2.1.3 Senior profiles </t>
  </si>
  <si>
    <t>2.1.2 Technical profiles</t>
  </si>
  <si>
    <t>2.1.1 Junior profiles</t>
  </si>
  <si>
    <t>2.2.1 Junior profiles</t>
  </si>
  <si>
    <t>2.2.2 Technical profiles</t>
  </si>
  <si>
    <t xml:space="preserve">2.2.3 Senior profiles </t>
  </si>
  <si>
    <r>
      <t xml:space="preserve">2.2 Hourly rates for </t>
    </r>
    <r>
      <rPr>
        <i/>
        <sz val="10"/>
        <color theme="0"/>
        <rFont val="Verdana"/>
        <family val="2"/>
      </rPr>
      <t xml:space="preserve">extra-muros </t>
    </r>
    <r>
      <rPr>
        <sz val="10"/>
        <color theme="0"/>
        <rFont val="Verdana"/>
        <family val="2"/>
      </rPr>
      <t>activities</t>
    </r>
  </si>
  <si>
    <t>1.7.1 Organisation of pickup and delivery of stand/conference materials</t>
  </si>
  <si>
    <t>Scenario**</t>
  </si>
  <si>
    <t>*Excluding reimbursable costs such as hire of venue and furniture, catering, hotel rooms for prepaid accommodation, hire of technical equipment and assistance and any other costs invoiced by suppliers that are not included in the lump sum service packages described in Paragraphs 1.2 and 1.3 of the technical specifications.
**Scenario = [Unit price (€)]*[coefficient], where coefficient = number of estimated units during the whole duration of the contract (4 years)</t>
  </si>
  <si>
    <t>Group 1 | Fixed price (FP) service fees</t>
  </si>
  <si>
    <t>Total FP</t>
  </si>
  <si>
    <t>Overall total price offer*</t>
  </si>
  <si>
    <t>*This scenario will be used for awarding the framework contract. Estimated units are not binding and may vary during contract implementation. All prices are intended as all inclusive and excluding VAT and other taxes.</t>
  </si>
  <si>
    <t>Amount</t>
  </si>
  <si>
    <t>1.5 Working lunches and dinners in restaurants other than the meeting venue*</t>
  </si>
  <si>
    <t>Costs that are not included in the lump sum service packages for which TM fees are applicable (e.g. production of stands and conference materials, subscription to cloud-based event management software solutions, costs related to the implementation of PR campaigns etc.) will be reimbursed upon presentation of supporting invoices.
**Scenario = [Unit price (€)]*[coefficient], where coefficient = number of estimated units during the whole duration of the contract (4 years)</t>
  </si>
  <si>
    <t>Group 2 | Time and means (TM) service fees</t>
  </si>
  <si>
    <t>Total TM</t>
  </si>
  <si>
    <t xml:space="preserve">Tenderer name: .....................................................
Date: …………………………………..
Name of person signing the financial offer: ………………………………….
His/her position in the company: ………………………………  
His/her signature: 
</t>
  </si>
  <si>
    <r>
      <t xml:space="preserve">Group 2 | Time and means (TM) fees 
</t>
    </r>
    <r>
      <rPr>
        <sz val="10"/>
        <color theme="0"/>
        <rFont val="Verdana"/>
        <family val="2"/>
      </rPr>
      <t xml:space="preserve">for the delivery of service packages as described in Part 1 of the technical specifications </t>
    </r>
  </si>
  <si>
    <t>€/participant/day</t>
  </si>
  <si>
    <t>€/language/day</t>
  </si>
  <si>
    <r>
      <rPr>
        <b/>
        <sz val="9"/>
        <color theme="1"/>
        <rFont val="Verdana"/>
        <family val="2"/>
      </rPr>
      <t xml:space="preserve">                                                                                </t>
    </r>
    <r>
      <rPr>
        <b/>
        <sz val="16"/>
        <color theme="1"/>
        <rFont val="Verdana"/>
        <family val="2"/>
      </rPr>
      <t>FINANCIAL OFFER</t>
    </r>
    <r>
      <rPr>
        <sz val="9"/>
        <color theme="1"/>
        <rFont val="Verdana"/>
        <family val="2"/>
      </rPr>
      <t xml:space="preserve">
Tenderers are requested to use the following model for drawing up their financial offer. In doing so tenderers confirm they are aware of the following facts: 
</t>
    </r>
    <r>
      <rPr>
        <strike/>
        <sz val="9"/>
        <color theme="1"/>
        <rFont val="Verdana"/>
        <family val="2"/>
      </rPr>
      <t xml:space="preserve">- As referred to in part 1.4, </t>
    </r>
    <r>
      <rPr>
        <b/>
        <strike/>
        <sz val="9"/>
        <color theme="1"/>
        <rFont val="Verdana"/>
        <family val="2"/>
      </rPr>
      <t>the maximum budget EFSA has available for this assignment is 5.000.0000 €. Any offer exceeding this maximum will not be retained for contract award</t>
    </r>
    <r>
      <rPr>
        <sz val="9"/>
        <color theme="1"/>
        <rFont val="Verdana"/>
        <family val="2"/>
      </rPr>
      <t xml:space="preserve">.
- Prices must be quoted in Euro using the conversion rates published in the C series of the Official Journal of the European Union on the day when the invitation to tender was issued. This information is also available on the website of the European Central Bank at the following URL:  http://www.ecb.int/stats/eurofxref/.  
- Pursuant to the provisions of Article 9 of the Italian Law n. 17 dated 10/01/2006 and under Article 151 of Council Directive 2006/112/EC, EFSA is exempt from all duties, taxes and other charges, including VAT. For this reason, all prices given in the financial breakdown should be free of VAT and other taxes or duties.
- if the deliverables incorporate pre-existing rights, the tenderer should factor into their total price the cost of licensing those pre-existing rights to EFSA.
</t>
    </r>
  </si>
  <si>
    <r>
      <rPr>
        <b/>
        <sz val="9"/>
        <color theme="1"/>
        <rFont val="Verdana"/>
        <family val="2"/>
      </rPr>
      <t xml:space="preserve">                                                                                </t>
    </r>
    <r>
      <rPr>
        <b/>
        <sz val="16"/>
        <color theme="1"/>
        <rFont val="Verdana"/>
        <family val="2"/>
      </rPr>
      <t>FINANCIAL OFFER</t>
    </r>
    <r>
      <rPr>
        <sz val="9"/>
        <color theme="1"/>
        <rFont val="Verdana"/>
        <family val="2"/>
      </rPr>
      <t xml:space="preserve">
Tenderers are requested to use the following model for drawing up their financial offer. In doing so tenderers confirm they are aware of the following facts: 
-</t>
    </r>
    <r>
      <rPr>
        <strike/>
        <sz val="9"/>
        <color theme="1"/>
        <rFont val="Verdana"/>
        <family val="2"/>
      </rPr>
      <t xml:space="preserve"> As referred to in part 1.4, </t>
    </r>
    <r>
      <rPr>
        <b/>
        <strike/>
        <sz val="9"/>
        <color theme="1"/>
        <rFont val="Verdana"/>
        <family val="2"/>
      </rPr>
      <t>the maximum budget EFSA has available for this assignment is 5.000.0000 €. Any offer exceeding this maximum will not be retained for contract award</t>
    </r>
    <r>
      <rPr>
        <sz val="9"/>
        <color theme="1"/>
        <rFont val="Verdana"/>
        <family val="2"/>
      </rPr>
      <t xml:space="preserve">.
- Prices must be quoted in Euro using the conversion rates published in the C series of the Official Journal of the European Union on the day when the invitation to tender was issued. This information is also available on the website of the European Central Bank at the following URL:  http://www.ecb.int/stats/eurofxref/.  
- Pursuant to the provisions of Article 9 of the Italian Law n. 17 dated 10/01/2006 and under Article 151 of Council Directive 2006/112/EC, EFSA is exempt from all duties, taxes and other charges, including VAT. For this reason, all prices given in the financial breakdown should be free of VAT and other taxes or duties.
- if the deliverables incorporate pre-existing rights, the tenderer should factor into their total price the cost of licensing those pre-existing rights to EFSA.
</t>
    </r>
  </si>
  <si>
    <r>
      <rPr>
        <b/>
        <sz val="9"/>
        <color theme="1"/>
        <rFont val="Verdana"/>
        <family val="2"/>
      </rPr>
      <t xml:space="preserve">                                                                                </t>
    </r>
    <r>
      <rPr>
        <b/>
        <sz val="16"/>
        <color theme="1"/>
        <rFont val="Verdana"/>
        <family val="2"/>
      </rPr>
      <t>FINANCIAL OFFER</t>
    </r>
    <r>
      <rPr>
        <sz val="9"/>
        <color theme="1"/>
        <rFont val="Verdana"/>
        <family val="2"/>
      </rPr>
      <t xml:space="preserve">
Tenderers are requested to use the following model for drawing up their financial offer. In doing so tenderers confirm they are aware of the following facts: 
- As referred to in part 1.4, </t>
    </r>
    <r>
      <rPr>
        <b/>
        <sz val="9"/>
        <color theme="1"/>
        <rFont val="Verdana"/>
        <family val="2"/>
      </rPr>
      <t>the maximum budget EFSA has available for this assignment is 5.000.000 €.</t>
    </r>
    <r>
      <rPr>
        <b/>
        <strike/>
        <sz val="9"/>
        <color theme="1"/>
        <rFont val="Verdana"/>
        <family val="2"/>
      </rPr>
      <t xml:space="preserve"> Any offer exceeding this maximum will not be retained for contract award</t>
    </r>
    <r>
      <rPr>
        <strike/>
        <sz val="9"/>
        <color theme="1"/>
        <rFont val="Verdana"/>
        <family val="2"/>
      </rPr>
      <t>.</t>
    </r>
    <r>
      <rPr>
        <sz val="9"/>
        <color theme="1"/>
        <rFont val="Verdana"/>
        <family val="2"/>
      </rPr>
      <t xml:space="preserve">
- Prices must be quoted in Euro using the conversion rates published in the C series of the Official Journal of the European Union on the day when the invitation to tender was issued. This information is also available on the website of the European Central Bank at the following URL:  http://www.ecb.int/stats/eurofxref/.  
- Pursuant to the provisions of Article 9 of the Italian Law n. 17 dated 10/01/2006 and under Article 151 of Council Directive 2006/112/EC, EFSA is exempt from all duties, taxes and other charges, including VAT. For this reason, all prices given in the financial breakdown should be free of VAT and other taxes or duties.
-  if the deliverables incorporate pre-existing rights, the tenderer should factor into their total price the cost of licensing those pre-existing rights to EFSA.
</t>
    </r>
  </si>
  <si>
    <r>
      <t xml:space="preserve">Overall total 
</t>
    </r>
    <r>
      <rPr>
        <sz val="12"/>
        <color theme="0"/>
        <rFont val="Verdana"/>
        <family val="2"/>
      </rPr>
      <t>(used for the financial evaluation of the tenders). Please note that the overall total cannot exeed 2.400.000 €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</si>
</sst>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quot;-&quot;??_-;_-@_-"/>
  </numFmts>
  <fonts count="14" x14ac:knownFonts="1">
    <font>
      <sz val="11"/>
      <color theme="1"/>
      <name val="Calibri"/>
      <family val="2"/>
      <scheme val="minor"/>
    </font>
    <font>
      <sz val="10"/>
      <color theme="1"/>
      <name val="Verdana"/>
      <family val="2"/>
    </font>
    <font>
      <sz val="9"/>
      <color theme="1"/>
      <name val="Verdana"/>
      <family val="2"/>
    </font>
    <font>
      <sz val="16"/>
      <color theme="1"/>
      <name val="Verdana"/>
      <family val="2"/>
    </font>
    <font>
      <sz val="9"/>
      <color theme="3"/>
      <name val="Verdana"/>
      <family val="2"/>
    </font>
    <font>
      <sz val="10"/>
      <color theme="0"/>
      <name val="Verdana"/>
      <family val="2"/>
    </font>
    <font>
      <sz val="16"/>
      <color theme="0"/>
      <name val="Verdana"/>
      <family val="2"/>
    </font>
    <font>
      <sz val="9"/>
      <color theme="0"/>
      <name val="Verdana"/>
      <family val="2"/>
    </font>
    <font>
      <i/>
      <sz val="10"/>
      <color theme="0"/>
      <name val="Verdana"/>
      <family val="2"/>
    </font>
    <font>
      <b/>
      <sz val="9"/>
      <color theme="1"/>
      <name val="Verdana"/>
      <family val="2"/>
    </font>
    <font>
      <b/>
      <sz val="16"/>
      <color theme="1"/>
      <name val="Verdana"/>
      <family val="2"/>
    </font>
    <font>
      <strike/>
      <sz val="9"/>
      <color theme="1"/>
      <name val="Verdana"/>
      <family val="2"/>
    </font>
    <font>
      <b/>
      <strike/>
      <sz val="9"/>
      <color theme="1"/>
      <name val="Verdana"/>
      <family val="2"/>
    </font>
    <font>
      <sz val="12"/>
      <color theme="0"/>
      <name val="Verdana"/>
      <family val="2"/>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3"/>
        <bgColor indexed="64"/>
      </patternFill>
    </fill>
  </fills>
  <borders count="4">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26">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7" fillId="4" borderId="0" xfId="0" applyFont="1" applyFill="1" applyAlignment="1">
      <alignment vertical="center" wrapText="1"/>
    </xf>
    <xf numFmtId="0" fontId="7" fillId="4" borderId="0" xfId="0" applyFont="1" applyFill="1" applyAlignment="1">
      <alignment horizontal="center" vertical="center" wrapText="1"/>
    </xf>
    <xf numFmtId="0" fontId="2" fillId="0" borderId="0" xfId="0" applyFont="1" applyAlignment="1">
      <alignment horizontal="left" vertical="top"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vertical="center" wrapText="1"/>
    </xf>
    <xf numFmtId="0" fontId="6" fillId="4" borderId="0" xfId="0" applyFont="1" applyFill="1" applyAlignment="1">
      <alignment vertical="center" wrapText="1"/>
    </xf>
    <xf numFmtId="164" fontId="6" fillId="4" borderId="0" xfId="0" applyNumberFormat="1" applyFont="1" applyFill="1" applyAlignment="1">
      <alignment vertical="center" wrapText="1"/>
    </xf>
    <xf numFmtId="164" fontId="2" fillId="0" borderId="0" xfId="0" applyNumberFormat="1" applyFont="1" applyAlignment="1">
      <alignment vertical="center" wrapText="1"/>
    </xf>
    <xf numFmtId="164" fontId="3" fillId="0" borderId="0" xfId="0" applyNumberFormat="1" applyFont="1" applyAlignment="1">
      <alignment vertical="center" wrapText="1"/>
    </xf>
    <xf numFmtId="164" fontId="2" fillId="3" borderId="1" xfId="0" applyNumberFormat="1" applyFont="1" applyFill="1" applyBorder="1" applyAlignment="1" applyProtection="1">
      <alignment vertical="center" wrapText="1"/>
      <protection locked="0"/>
    </xf>
    <xf numFmtId="0" fontId="2" fillId="0" borderId="0" xfId="0" applyFont="1" applyAlignment="1">
      <alignment vertical="center" wrapText="1"/>
    </xf>
    <xf numFmtId="0" fontId="0" fillId="0" borderId="0" xfId="0"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top" wrapText="1"/>
    </xf>
    <xf numFmtId="0" fontId="6" fillId="4" borderId="0" xfId="0" applyFont="1" applyFill="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46"/>
  <sheetViews>
    <sheetView tabSelected="1" topLeftCell="A10" zoomScaleNormal="100" workbookViewId="0">
      <selection activeCell="H19" sqref="H19"/>
    </sheetView>
  </sheetViews>
  <sheetFormatPr defaultRowHeight="11.25" x14ac:dyDescent="0.25"/>
  <cols>
    <col min="1" max="1" width="69.85546875" style="1" customWidth="1"/>
    <col min="2" max="2" width="16.5703125" style="2" bestFit="1" customWidth="1"/>
    <col min="3" max="3" width="14.7109375" style="1" customWidth="1"/>
    <col min="4" max="4" width="14.7109375" style="2" customWidth="1"/>
    <col min="5" max="5" width="14.7109375" style="1" customWidth="1"/>
    <col min="6" max="16384" width="9.140625" style="1"/>
  </cols>
  <sheetData>
    <row r="1" spans="1:5" ht="240" customHeight="1" x14ac:dyDescent="0.25">
      <c r="A1" s="19" t="s">
        <v>58</v>
      </c>
      <c r="B1" s="20"/>
      <c r="C1" s="20"/>
      <c r="D1" s="20"/>
      <c r="E1" s="20"/>
    </row>
    <row r="2" spans="1:5" s="3" customFormat="1" ht="39.950000000000003" customHeight="1" x14ac:dyDescent="0.25">
      <c r="A2" s="23" t="s">
        <v>26</v>
      </c>
      <c r="B2" s="23"/>
      <c r="C2" s="23"/>
      <c r="D2" s="23"/>
      <c r="E2" s="23"/>
    </row>
    <row r="3" spans="1:5" s="3" customFormat="1" ht="19.5" x14ac:dyDescent="0.25">
      <c r="B3" s="5"/>
      <c r="D3" s="5"/>
    </row>
    <row r="4" spans="1:5" s="4" customFormat="1" ht="22.5" customHeight="1" x14ac:dyDescent="0.25">
      <c r="A4" s="21" t="s">
        <v>4</v>
      </c>
      <c r="B4" s="21"/>
      <c r="C4" s="21"/>
      <c r="D4" s="21"/>
      <c r="E4" s="21"/>
    </row>
    <row r="5" spans="1:5" ht="15" customHeight="1" x14ac:dyDescent="0.25">
      <c r="A5" s="9" t="s">
        <v>0</v>
      </c>
      <c r="B5" s="10" t="s">
        <v>1</v>
      </c>
      <c r="C5" s="10" t="s">
        <v>3</v>
      </c>
      <c r="D5" s="10" t="s">
        <v>2</v>
      </c>
      <c r="E5" s="10" t="s">
        <v>43</v>
      </c>
    </row>
    <row r="6" spans="1:5" ht="15" customHeight="1" x14ac:dyDescent="0.25">
      <c r="A6" s="11" t="s">
        <v>5</v>
      </c>
      <c r="B6" s="12" t="s">
        <v>12</v>
      </c>
      <c r="C6" s="18">
        <v>0</v>
      </c>
      <c r="D6" s="12">
        <f>(15*4*45)+(5*4*60)+(20*4*30)</f>
        <v>6300</v>
      </c>
      <c r="E6" s="13">
        <f>C6*D6</f>
        <v>0</v>
      </c>
    </row>
    <row r="7" spans="1:5" ht="15" customHeight="1" x14ac:dyDescent="0.25">
      <c r="A7" s="11" t="s">
        <v>6</v>
      </c>
      <c r="B7" s="12" t="s">
        <v>12</v>
      </c>
      <c r="C7" s="18">
        <v>0</v>
      </c>
      <c r="D7" s="12">
        <f>(12*4*80)+(4*4*120)+(1*4*100)+(1*4*80)</f>
        <v>6480</v>
      </c>
      <c r="E7" s="13">
        <f t="shared" ref="E7:E8" si="0">C7*D7</f>
        <v>0</v>
      </c>
    </row>
    <row r="8" spans="1:5" ht="15" customHeight="1" x14ac:dyDescent="0.25">
      <c r="A8" s="11" t="s">
        <v>7</v>
      </c>
      <c r="B8" s="12" t="s">
        <v>12</v>
      </c>
      <c r="C8" s="18">
        <v>0</v>
      </c>
      <c r="D8" s="12">
        <f>(1*4*200)+(2*800)+(4*600)</f>
        <v>4800</v>
      </c>
      <c r="E8" s="13">
        <f t="shared" si="0"/>
        <v>0</v>
      </c>
    </row>
    <row r="9" spans="1:5" s="4" customFormat="1" ht="22.5" customHeight="1" x14ac:dyDescent="0.25">
      <c r="A9" s="21" t="s">
        <v>8</v>
      </c>
      <c r="B9" s="21"/>
      <c r="C9" s="21"/>
      <c r="D9" s="21"/>
      <c r="E9" s="21"/>
    </row>
    <row r="10" spans="1:5" ht="15" customHeight="1" x14ac:dyDescent="0.25">
      <c r="A10" s="9" t="s">
        <v>0</v>
      </c>
      <c r="B10" s="10" t="s">
        <v>1</v>
      </c>
      <c r="C10" s="10" t="s">
        <v>3</v>
      </c>
      <c r="D10" s="10" t="s">
        <v>2</v>
      </c>
      <c r="E10" s="10" t="s">
        <v>43</v>
      </c>
    </row>
    <row r="11" spans="1:5" ht="15" customHeight="1" x14ac:dyDescent="0.25">
      <c r="A11" s="11" t="s">
        <v>9</v>
      </c>
      <c r="B11" s="12" t="s">
        <v>12</v>
      </c>
      <c r="C11" s="18">
        <v>0</v>
      </c>
      <c r="D11" s="12">
        <f>D16*30%</f>
        <v>1890</v>
      </c>
      <c r="E11" s="13">
        <f>C11*D11</f>
        <v>0</v>
      </c>
    </row>
    <row r="12" spans="1:5" ht="15" customHeight="1" x14ac:dyDescent="0.25">
      <c r="A12" s="11" t="s">
        <v>10</v>
      </c>
      <c r="B12" s="12" t="s">
        <v>12</v>
      </c>
      <c r="C12" s="18">
        <v>0</v>
      </c>
      <c r="D12" s="12">
        <f>D17*30%</f>
        <v>1944</v>
      </c>
      <c r="E12" s="13">
        <f t="shared" ref="E12:E13" si="1">C12*D12</f>
        <v>0</v>
      </c>
    </row>
    <row r="13" spans="1:5" ht="15" customHeight="1" x14ac:dyDescent="0.25">
      <c r="A13" s="11" t="s">
        <v>11</v>
      </c>
      <c r="B13" s="12" t="s">
        <v>12</v>
      </c>
      <c r="C13" s="18">
        <v>0</v>
      </c>
      <c r="D13" s="12">
        <f>D18*30%</f>
        <v>1440</v>
      </c>
      <c r="E13" s="13">
        <f t="shared" si="1"/>
        <v>0</v>
      </c>
    </row>
    <row r="14" spans="1:5" s="4" customFormat="1" ht="22.5" customHeight="1" x14ac:dyDescent="0.25">
      <c r="A14" s="21" t="s">
        <v>27</v>
      </c>
      <c r="B14" s="21"/>
      <c r="C14" s="21"/>
      <c r="D14" s="21"/>
      <c r="E14" s="21"/>
    </row>
    <row r="15" spans="1:5" ht="15" customHeight="1" x14ac:dyDescent="0.25">
      <c r="A15" s="9" t="s">
        <v>0</v>
      </c>
      <c r="B15" s="10" t="s">
        <v>1</v>
      </c>
      <c r="C15" s="10" t="s">
        <v>3</v>
      </c>
      <c r="D15" s="10" t="s">
        <v>2</v>
      </c>
      <c r="E15" s="10" t="s">
        <v>43</v>
      </c>
    </row>
    <row r="16" spans="1:5" ht="15" customHeight="1" x14ac:dyDescent="0.25">
      <c r="A16" s="11" t="s">
        <v>14</v>
      </c>
      <c r="B16" s="12" t="s">
        <v>12</v>
      </c>
      <c r="C16" s="18">
        <v>0</v>
      </c>
      <c r="D16" s="12">
        <f>(15*4*45)+(5*4*60)+(20*4*30)</f>
        <v>6300</v>
      </c>
      <c r="E16" s="13">
        <f>C16*D16</f>
        <v>0</v>
      </c>
    </row>
    <row r="17" spans="1:5" ht="15" customHeight="1" x14ac:dyDescent="0.25">
      <c r="A17" s="11" t="s">
        <v>15</v>
      </c>
      <c r="B17" s="12" t="s">
        <v>12</v>
      </c>
      <c r="C17" s="18">
        <v>0</v>
      </c>
      <c r="D17" s="12">
        <f>(12*4*80)+(4*4*120)+(1*4*100)+(1*4*80)</f>
        <v>6480</v>
      </c>
      <c r="E17" s="13">
        <f t="shared" ref="E17:E18" si="2">C17*D17</f>
        <v>0</v>
      </c>
    </row>
    <row r="18" spans="1:5" ht="15" customHeight="1" x14ac:dyDescent="0.25">
      <c r="A18" s="11" t="s">
        <v>16</v>
      </c>
      <c r="B18" s="12" t="s">
        <v>12</v>
      </c>
      <c r="C18" s="18">
        <v>0</v>
      </c>
      <c r="D18" s="12">
        <f>(1*4*200)+(2*800)+(4*600)</f>
        <v>4800</v>
      </c>
      <c r="E18" s="13">
        <f t="shared" si="2"/>
        <v>0</v>
      </c>
    </row>
    <row r="19" spans="1:5" s="4" customFormat="1" ht="22.5" customHeight="1" x14ac:dyDescent="0.25">
      <c r="A19" s="21" t="s">
        <v>28</v>
      </c>
      <c r="B19" s="21"/>
      <c r="C19" s="21"/>
      <c r="D19" s="21"/>
      <c r="E19" s="21"/>
    </row>
    <row r="20" spans="1:5" ht="15" customHeight="1" x14ac:dyDescent="0.25">
      <c r="A20" s="9" t="s">
        <v>0</v>
      </c>
      <c r="B20" s="10" t="s">
        <v>1</v>
      </c>
      <c r="C20" s="10" t="s">
        <v>3</v>
      </c>
      <c r="D20" s="10" t="s">
        <v>2</v>
      </c>
      <c r="E20" s="10" t="s">
        <v>43</v>
      </c>
    </row>
    <row r="21" spans="1:5" ht="15" customHeight="1" x14ac:dyDescent="0.25">
      <c r="A21" s="11" t="s">
        <v>17</v>
      </c>
      <c r="B21" s="12" t="s">
        <v>12</v>
      </c>
      <c r="C21" s="18">
        <v>0</v>
      </c>
      <c r="D21" s="12">
        <f>(15*4*45)+(5*4*60)+(20*4*30)</f>
        <v>6300</v>
      </c>
      <c r="E21" s="13">
        <f>C21*D21</f>
        <v>0</v>
      </c>
    </row>
    <row r="22" spans="1:5" ht="15" customHeight="1" x14ac:dyDescent="0.25">
      <c r="A22" s="11" t="s">
        <v>18</v>
      </c>
      <c r="B22" s="12" t="s">
        <v>12</v>
      </c>
      <c r="C22" s="18">
        <v>0</v>
      </c>
      <c r="D22" s="12">
        <f>(12*4*80)+(4*4*120)+(1*4*100)+(1*4*80)</f>
        <v>6480</v>
      </c>
      <c r="E22" s="13">
        <f t="shared" ref="E22:E23" si="3">C22*D22</f>
        <v>0</v>
      </c>
    </row>
    <row r="23" spans="1:5" ht="15" customHeight="1" x14ac:dyDescent="0.25">
      <c r="A23" s="11" t="s">
        <v>19</v>
      </c>
      <c r="B23" s="12" t="s">
        <v>12</v>
      </c>
      <c r="C23" s="18">
        <v>0</v>
      </c>
      <c r="D23" s="12">
        <f>(1*4*200)+(2*800)+(4*600)</f>
        <v>4800</v>
      </c>
      <c r="E23" s="13">
        <f t="shared" si="3"/>
        <v>0</v>
      </c>
    </row>
    <row r="24" spans="1:5" s="4" customFormat="1" ht="22.5" customHeight="1" x14ac:dyDescent="0.25">
      <c r="A24" s="21" t="s">
        <v>50</v>
      </c>
      <c r="B24" s="21"/>
      <c r="C24" s="21"/>
      <c r="D24" s="21"/>
      <c r="E24" s="21"/>
    </row>
    <row r="25" spans="1:5" ht="15" customHeight="1" x14ac:dyDescent="0.25">
      <c r="A25" s="9" t="s">
        <v>0</v>
      </c>
      <c r="B25" s="10" t="s">
        <v>1</v>
      </c>
      <c r="C25" s="10" t="s">
        <v>3</v>
      </c>
      <c r="D25" s="10" t="s">
        <v>2</v>
      </c>
      <c r="E25" s="10" t="s">
        <v>43</v>
      </c>
    </row>
    <row r="26" spans="1:5" ht="15" customHeight="1" x14ac:dyDescent="0.25">
      <c r="A26" s="11" t="s">
        <v>20</v>
      </c>
      <c r="B26" s="12" t="s">
        <v>13</v>
      </c>
      <c r="C26" s="18">
        <v>0</v>
      </c>
      <c r="D26" s="12">
        <f>((12/2)*4)+(4*4)</f>
        <v>40</v>
      </c>
      <c r="E26" s="13">
        <f t="shared" ref="E26" si="4">C26*D26</f>
        <v>0</v>
      </c>
    </row>
    <row r="27" spans="1:5" s="4" customFormat="1" ht="22.5" customHeight="1" x14ac:dyDescent="0.25">
      <c r="A27" s="21" t="s">
        <v>29</v>
      </c>
      <c r="B27" s="21" t="s">
        <v>12</v>
      </c>
      <c r="C27" s="21"/>
      <c r="D27" s="21"/>
      <c r="E27" s="21"/>
    </row>
    <row r="28" spans="1:5" ht="15" customHeight="1" x14ac:dyDescent="0.25">
      <c r="A28" s="9" t="s">
        <v>0</v>
      </c>
      <c r="B28" s="10" t="s">
        <v>1</v>
      </c>
      <c r="C28" s="10" t="s">
        <v>3</v>
      </c>
      <c r="D28" s="10" t="s">
        <v>2</v>
      </c>
      <c r="E28" s="10" t="s">
        <v>43</v>
      </c>
    </row>
    <row r="29" spans="1:5" ht="15" customHeight="1" x14ac:dyDescent="0.25">
      <c r="A29" s="11" t="s">
        <v>21</v>
      </c>
      <c r="B29" s="12" t="s">
        <v>12</v>
      </c>
      <c r="C29" s="18">
        <v>0</v>
      </c>
      <c r="D29" s="12">
        <v>2000</v>
      </c>
      <c r="E29" s="13">
        <f t="shared" ref="E29" si="5">C29*D29</f>
        <v>0</v>
      </c>
    </row>
    <row r="30" spans="1:5" s="4" customFormat="1" ht="22.5" customHeight="1" x14ac:dyDescent="0.25">
      <c r="A30" s="21" t="s">
        <v>30</v>
      </c>
      <c r="B30" s="21"/>
      <c r="C30" s="21"/>
      <c r="D30" s="21"/>
      <c r="E30" s="21"/>
    </row>
    <row r="31" spans="1:5" ht="15" customHeight="1" x14ac:dyDescent="0.25">
      <c r="A31" s="9" t="s">
        <v>0</v>
      </c>
      <c r="B31" s="10" t="s">
        <v>1</v>
      </c>
      <c r="C31" s="10" t="s">
        <v>3</v>
      </c>
      <c r="D31" s="10" t="s">
        <v>2</v>
      </c>
      <c r="E31" s="10" t="s">
        <v>43</v>
      </c>
    </row>
    <row r="32" spans="1:5" ht="15" customHeight="1" x14ac:dyDescent="0.25">
      <c r="A32" s="11" t="s">
        <v>42</v>
      </c>
      <c r="B32" s="12" t="s">
        <v>13</v>
      </c>
      <c r="C32" s="18">
        <v>0</v>
      </c>
      <c r="D32" s="12">
        <f>5*4</f>
        <v>20</v>
      </c>
      <c r="E32" s="13">
        <f t="shared" ref="E32" si="6">C32*D32</f>
        <v>0</v>
      </c>
    </row>
    <row r="33" spans="1:5" s="4" customFormat="1" ht="22.5" customHeight="1" x14ac:dyDescent="0.25">
      <c r="A33" s="21" t="s">
        <v>22</v>
      </c>
      <c r="B33" s="21"/>
      <c r="C33" s="21"/>
      <c r="D33" s="21"/>
      <c r="E33" s="21"/>
    </row>
    <row r="34" spans="1:5" ht="15" customHeight="1" x14ac:dyDescent="0.25">
      <c r="A34" s="9" t="s">
        <v>0</v>
      </c>
      <c r="B34" s="10" t="s">
        <v>1</v>
      </c>
      <c r="C34" s="10" t="s">
        <v>3</v>
      </c>
      <c r="D34" s="10" t="s">
        <v>2</v>
      </c>
      <c r="E34" s="10" t="s">
        <v>43</v>
      </c>
    </row>
    <row r="35" spans="1:5" ht="15" customHeight="1" x14ac:dyDescent="0.25">
      <c r="A35" s="11" t="s">
        <v>23</v>
      </c>
      <c r="B35" s="12" t="s">
        <v>56</v>
      </c>
      <c r="C35" s="18">
        <v>0</v>
      </c>
      <c r="D35" s="12">
        <f>(15*4*45)+(5*4*60)+(20*4*30)</f>
        <v>6300</v>
      </c>
      <c r="E35" s="13">
        <f>C35*D35</f>
        <v>0</v>
      </c>
    </row>
    <row r="36" spans="1:5" ht="15" customHeight="1" x14ac:dyDescent="0.25">
      <c r="A36" s="11" t="s">
        <v>24</v>
      </c>
      <c r="B36" s="12" t="s">
        <v>56</v>
      </c>
      <c r="C36" s="18">
        <v>0</v>
      </c>
      <c r="D36" s="12">
        <f>(12*4*80)+(4*4*120)+(1*4*100)+(1*4*80)</f>
        <v>6480</v>
      </c>
      <c r="E36" s="13">
        <f t="shared" ref="E36:E37" si="7">C36*D36</f>
        <v>0</v>
      </c>
    </row>
    <row r="37" spans="1:5" ht="15" customHeight="1" x14ac:dyDescent="0.25">
      <c r="A37" s="11" t="s">
        <v>25</v>
      </c>
      <c r="B37" s="12" t="s">
        <v>56</v>
      </c>
      <c r="C37" s="18">
        <v>0</v>
      </c>
      <c r="D37" s="12">
        <f>(1*4*200)+(2*800)+(4*600)</f>
        <v>4800</v>
      </c>
      <c r="E37" s="13">
        <f t="shared" si="7"/>
        <v>0</v>
      </c>
    </row>
    <row r="38" spans="1:5" s="4" customFormat="1" ht="22.5" customHeight="1" x14ac:dyDescent="0.25">
      <c r="A38" s="21" t="s">
        <v>32</v>
      </c>
      <c r="B38" s="21"/>
      <c r="C38" s="21"/>
      <c r="D38" s="21"/>
      <c r="E38" s="21"/>
    </row>
    <row r="39" spans="1:5" ht="15" customHeight="1" x14ac:dyDescent="0.25">
      <c r="A39" s="9" t="s">
        <v>0</v>
      </c>
      <c r="B39" s="10" t="s">
        <v>1</v>
      </c>
      <c r="C39" s="10" t="s">
        <v>3</v>
      </c>
      <c r="D39" s="10" t="s">
        <v>2</v>
      </c>
      <c r="E39" s="10" t="s">
        <v>43</v>
      </c>
    </row>
    <row r="40" spans="1:5" ht="15" customHeight="1" x14ac:dyDescent="0.25">
      <c r="A40" s="11" t="s">
        <v>31</v>
      </c>
      <c r="B40" s="12" t="s">
        <v>57</v>
      </c>
      <c r="C40" s="18">
        <v>0</v>
      </c>
      <c r="D40" s="12">
        <v>12</v>
      </c>
      <c r="E40" s="13">
        <f t="shared" ref="E40" si="8">C40*D40</f>
        <v>0</v>
      </c>
    </row>
    <row r="42" spans="1:5" x14ac:dyDescent="0.25">
      <c r="A42" s="6"/>
      <c r="B42" s="7"/>
      <c r="C42" s="6"/>
      <c r="D42" s="7"/>
      <c r="E42" s="6"/>
    </row>
    <row r="44" spans="1:5" s="8" customFormat="1" ht="51.75" customHeight="1" x14ac:dyDescent="0.25">
      <c r="A44" s="22" t="s">
        <v>44</v>
      </c>
      <c r="B44" s="22"/>
      <c r="C44" s="22"/>
      <c r="D44" s="22"/>
      <c r="E44" s="22"/>
    </row>
    <row r="46" spans="1:5" ht="147.75" customHeight="1" x14ac:dyDescent="0.25">
      <c r="A46" s="1" t="s">
        <v>54</v>
      </c>
    </row>
  </sheetData>
  <sheetProtection password="CA95" sheet="1" objects="1" scenarios="1"/>
  <mergeCells count="12">
    <mergeCell ref="A1:E1"/>
    <mergeCell ref="A33:E33"/>
    <mergeCell ref="A19:E19"/>
    <mergeCell ref="A38:E38"/>
    <mergeCell ref="A44:E44"/>
    <mergeCell ref="A4:E4"/>
    <mergeCell ref="A30:E30"/>
    <mergeCell ref="A2:E2"/>
    <mergeCell ref="A9:E9"/>
    <mergeCell ref="A14:E14"/>
    <mergeCell ref="A24:E24"/>
    <mergeCell ref="A27:E27"/>
  </mergeCells>
  <pageMargins left="0.70866141732283472" right="0.70866141732283472" top="0.74803149606299213" bottom="0.74803149606299213" header="0.31496062992125984" footer="0.31496062992125984"/>
  <pageSetup paperSize="9" scale="67" fitToHeight="0"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8"/>
  <sheetViews>
    <sheetView zoomScaleNormal="100" workbookViewId="0">
      <selection activeCell="C8" sqref="C8"/>
    </sheetView>
  </sheetViews>
  <sheetFormatPr defaultRowHeight="15" x14ac:dyDescent="0.25"/>
  <cols>
    <col min="1" max="1" width="68.28515625" style="1" customWidth="1"/>
    <col min="2" max="2" width="14.7109375" style="2" customWidth="1"/>
    <col min="3" max="3" width="14.7109375" style="1" customWidth="1"/>
    <col min="4" max="4" width="14.7109375" style="2" customWidth="1"/>
    <col min="5" max="5" width="16" style="1" bestFit="1" customWidth="1"/>
    <col min="7" max="16384" width="9.140625" style="1"/>
  </cols>
  <sheetData>
    <row r="1" spans="1:5" ht="204.75" customHeight="1" x14ac:dyDescent="0.25">
      <c r="A1" s="19" t="s">
        <v>59</v>
      </c>
      <c r="B1" s="20"/>
      <c r="C1" s="20"/>
      <c r="D1" s="20"/>
      <c r="E1" s="20"/>
    </row>
    <row r="2" spans="1:5" s="3" customFormat="1" ht="19.5" x14ac:dyDescent="0.25">
      <c r="A2" s="23" t="s">
        <v>55</v>
      </c>
      <c r="B2" s="23"/>
      <c r="C2" s="23"/>
      <c r="D2" s="23"/>
      <c r="E2" s="23"/>
    </row>
    <row r="3" spans="1:5" s="4" customFormat="1" ht="22.5" customHeight="1" x14ac:dyDescent="0.25">
      <c r="A3" s="3"/>
      <c r="B3" s="5"/>
      <c r="C3" s="3"/>
      <c r="D3" s="5"/>
      <c r="E3" s="3"/>
    </row>
    <row r="4" spans="1:5" ht="15" customHeight="1" x14ac:dyDescent="0.25">
      <c r="A4" s="21" t="s">
        <v>33</v>
      </c>
      <c r="B4" s="21"/>
      <c r="C4" s="21"/>
      <c r="D4" s="21"/>
      <c r="E4" s="21"/>
    </row>
    <row r="5" spans="1:5" ht="15" customHeight="1" x14ac:dyDescent="0.25">
      <c r="A5" s="9" t="s">
        <v>0</v>
      </c>
      <c r="B5" s="10" t="s">
        <v>1</v>
      </c>
      <c r="C5" s="10" t="s">
        <v>3</v>
      </c>
      <c r="D5" s="10" t="s">
        <v>2</v>
      </c>
      <c r="E5" s="10" t="s">
        <v>43</v>
      </c>
    </row>
    <row r="6" spans="1:5" ht="15" customHeight="1" x14ac:dyDescent="0.25">
      <c r="A6" s="11" t="s">
        <v>37</v>
      </c>
      <c r="B6" s="12" t="s">
        <v>34</v>
      </c>
      <c r="C6" s="18">
        <v>0</v>
      </c>
      <c r="D6" s="12">
        <f>D8*4</f>
        <v>2560</v>
      </c>
      <c r="E6" s="13">
        <f>C6*D6</f>
        <v>0</v>
      </c>
    </row>
    <row r="7" spans="1:5" ht="15" customHeight="1" x14ac:dyDescent="0.25">
      <c r="A7" s="11" t="s">
        <v>36</v>
      </c>
      <c r="B7" s="12" t="s">
        <v>34</v>
      </c>
      <c r="C7" s="18">
        <v>0</v>
      </c>
      <c r="D7" s="12">
        <f>D8*3</f>
        <v>1920</v>
      </c>
      <c r="E7" s="13">
        <f t="shared" ref="E7:E8" si="0">C7*D7</f>
        <v>0</v>
      </c>
    </row>
    <row r="8" spans="1:5" s="4" customFormat="1" ht="22.5" customHeight="1" x14ac:dyDescent="0.25">
      <c r="A8" s="11" t="s">
        <v>35</v>
      </c>
      <c r="B8" s="12" t="s">
        <v>34</v>
      </c>
      <c r="C8" s="18">
        <v>0</v>
      </c>
      <c r="D8" s="12">
        <f>20*8*4</f>
        <v>640</v>
      </c>
      <c r="E8" s="13">
        <f t="shared" si="0"/>
        <v>0</v>
      </c>
    </row>
    <row r="9" spans="1:5" ht="15" customHeight="1" x14ac:dyDescent="0.25">
      <c r="A9" s="21" t="s">
        <v>41</v>
      </c>
      <c r="B9" s="21"/>
      <c r="C9" s="21"/>
      <c r="D9" s="21"/>
      <c r="E9" s="21"/>
    </row>
    <row r="10" spans="1:5" ht="15" customHeight="1" x14ac:dyDescent="0.25">
      <c r="A10" s="9" t="s">
        <v>0</v>
      </c>
      <c r="B10" s="10" t="s">
        <v>1</v>
      </c>
      <c r="C10" s="10" t="s">
        <v>3</v>
      </c>
      <c r="D10" s="10" t="s">
        <v>2</v>
      </c>
      <c r="E10" s="10" t="s">
        <v>43</v>
      </c>
    </row>
    <row r="11" spans="1:5" ht="15" customHeight="1" x14ac:dyDescent="0.25">
      <c r="A11" s="11" t="s">
        <v>38</v>
      </c>
      <c r="B11" s="12" t="s">
        <v>34</v>
      </c>
      <c r="C11" s="18">
        <v>0</v>
      </c>
      <c r="D11" s="12">
        <f>(250*8*4)+(15*8*4)</f>
        <v>8480</v>
      </c>
      <c r="E11" s="13">
        <f>C11*D11</f>
        <v>0</v>
      </c>
    </row>
    <row r="12" spans="1:5" ht="15" customHeight="1" x14ac:dyDescent="0.25">
      <c r="A12" s="11" t="s">
        <v>39</v>
      </c>
      <c r="B12" s="12" t="s">
        <v>34</v>
      </c>
      <c r="C12" s="18">
        <v>0</v>
      </c>
      <c r="D12" s="12">
        <f>(200*8*4)+(20*8*4)</f>
        <v>7040</v>
      </c>
      <c r="E12" s="13">
        <f t="shared" ref="E12:E13" si="1">C12*D12</f>
        <v>0</v>
      </c>
    </row>
    <row r="13" spans="1:5" x14ac:dyDescent="0.25">
      <c r="A13" s="11" t="s">
        <v>40</v>
      </c>
      <c r="B13" s="12" t="s">
        <v>34</v>
      </c>
      <c r="C13" s="18">
        <v>0</v>
      </c>
      <c r="D13" s="12">
        <f>15*8*4</f>
        <v>480</v>
      </c>
      <c r="E13" s="13">
        <f t="shared" si="1"/>
        <v>0</v>
      </c>
    </row>
    <row r="15" spans="1:5" x14ac:dyDescent="0.25">
      <c r="A15" s="6"/>
      <c r="B15" s="7"/>
      <c r="C15" s="6"/>
      <c r="D15" s="7"/>
      <c r="E15" s="6"/>
    </row>
    <row r="16" spans="1:5" s="8" customFormat="1" ht="51" customHeight="1" x14ac:dyDescent="0.25">
      <c r="A16" s="1"/>
      <c r="B16" s="2"/>
      <c r="C16" s="1"/>
      <c r="D16" s="2"/>
      <c r="E16" s="1"/>
    </row>
    <row r="17" spans="1:6" ht="58.5" customHeight="1" x14ac:dyDescent="0.25">
      <c r="A17" s="22" t="s">
        <v>51</v>
      </c>
      <c r="B17" s="22"/>
      <c r="C17" s="22"/>
      <c r="D17" s="22"/>
      <c r="E17" s="22"/>
    </row>
    <row r="18" spans="1:6" ht="170.25" customHeight="1" x14ac:dyDescent="0.25">
      <c r="A18" s="1" t="s">
        <v>54</v>
      </c>
      <c r="F18" s="1"/>
    </row>
  </sheetData>
  <sheetProtection password="CA95" sheet="1" objects="1" scenarios="1"/>
  <mergeCells count="5">
    <mergeCell ref="A1:E1"/>
    <mergeCell ref="A17:E17"/>
    <mergeCell ref="A2:E2"/>
    <mergeCell ref="A4:E4"/>
    <mergeCell ref="A9:E9"/>
  </mergeCells>
  <pageMargins left="0.70866141732283472" right="0.70866141732283472" top="0.74803149606299213" bottom="0.74803149606299213" header="0.31496062992125984" footer="0.31496062992125984"/>
  <pageSetup paperSize="9" scale="67" fitToHeight="0" orientation="portrait"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5"/>
  <sheetViews>
    <sheetView zoomScaleNormal="100" workbookViewId="0">
      <selection activeCell="L11" sqref="L11"/>
    </sheetView>
  </sheetViews>
  <sheetFormatPr defaultRowHeight="11.25" x14ac:dyDescent="0.25"/>
  <cols>
    <col min="1" max="1" width="68.28515625" style="1" customWidth="1"/>
    <col min="2" max="2" width="39.140625" style="1" customWidth="1"/>
    <col min="3" max="3" width="12.5703125" style="1" hidden="1" customWidth="1"/>
    <col min="4" max="4" width="36.140625" style="1" hidden="1" customWidth="1"/>
    <col min="5" max="5" width="9.140625" style="1" hidden="1" customWidth="1"/>
    <col min="6" max="16384" width="9.140625" style="1"/>
  </cols>
  <sheetData>
    <row r="1" spans="1:5" ht="206.25" customHeight="1" x14ac:dyDescent="0.25">
      <c r="A1" s="19" t="s">
        <v>60</v>
      </c>
      <c r="B1" s="20"/>
      <c r="C1" s="20"/>
      <c r="D1" s="20"/>
      <c r="E1" s="20"/>
    </row>
    <row r="2" spans="1:5" s="3" customFormat="1" ht="39.950000000000003" customHeight="1" x14ac:dyDescent="0.25">
      <c r="A2" s="23" t="s">
        <v>47</v>
      </c>
      <c r="B2" s="23"/>
    </row>
    <row r="3" spans="1:5" s="3" customFormat="1" ht="19.5" x14ac:dyDescent="0.25"/>
    <row r="4" spans="1:5" s="4" customFormat="1" ht="22.5" customHeight="1" x14ac:dyDescent="0.25">
      <c r="A4" s="24" t="s">
        <v>45</v>
      </c>
      <c r="B4" s="25"/>
    </row>
    <row r="5" spans="1:5" ht="15" customHeight="1" x14ac:dyDescent="0.25">
      <c r="A5" s="9" t="s">
        <v>0</v>
      </c>
      <c r="B5" s="10" t="s">
        <v>49</v>
      </c>
    </row>
    <row r="6" spans="1:5" ht="15" customHeight="1" x14ac:dyDescent="0.25">
      <c r="A6" s="11" t="s">
        <v>46</v>
      </c>
      <c r="B6" s="13">
        <f>'Group 1 - FP'!E6+'Group 1 - FP'!E7+'Group 1 - FP'!E8+'Group 1 - FP'!E11+'Group 1 - FP'!E12+'Group 1 - FP'!E13+'Group 1 - FP'!E16+'Group 1 - FP'!E17+'Group 1 - FP'!E18+'Group 1 - FP'!E21+'Group 1 - FP'!E22+'Group 1 - FP'!E23+'Group 1 - FP'!E26+'Group 1 - FP'!E29+'Group 1 - FP'!E32+'Group 1 - FP'!E35+'Group 1 - FP'!E36+'Group 1 - FP'!E37+'Group 1 - FP'!E40</f>
        <v>0</v>
      </c>
      <c r="D6" s="16"/>
    </row>
    <row r="7" spans="1:5" s="4" customFormat="1" ht="22.5" customHeight="1" x14ac:dyDescent="0.25">
      <c r="A7" s="21" t="s">
        <v>52</v>
      </c>
      <c r="B7" s="21"/>
    </row>
    <row r="8" spans="1:5" ht="15" customHeight="1" x14ac:dyDescent="0.25">
      <c r="A8" s="9" t="s">
        <v>0</v>
      </c>
      <c r="B8" s="10" t="s">
        <v>49</v>
      </c>
    </row>
    <row r="9" spans="1:5" ht="15" customHeight="1" x14ac:dyDescent="0.25">
      <c r="A9" s="11" t="s">
        <v>53</v>
      </c>
      <c r="B9" s="13">
        <f>'Group 2 - TM'!E6+'Group 2 - TM'!E7+'Group 2 - TM'!E8+'Group 2 - TM'!E11+'Group 2 - TM'!E12+'Group 2 - TM'!E13</f>
        <v>0</v>
      </c>
      <c r="D9" s="16"/>
    </row>
    <row r="11" spans="1:5" s="3" customFormat="1" ht="95.25" customHeight="1" x14ac:dyDescent="0.25">
      <c r="A11" s="14" t="s">
        <v>61</v>
      </c>
      <c r="B11" s="15">
        <f>B6+B9</f>
        <v>0</v>
      </c>
      <c r="D11" s="17"/>
    </row>
    <row r="13" spans="1:5" s="8" customFormat="1" ht="27" customHeight="1" x14ac:dyDescent="0.25">
      <c r="A13" s="22" t="s">
        <v>48</v>
      </c>
      <c r="B13" s="22"/>
    </row>
    <row r="15" spans="1:5" ht="170.25" customHeight="1" x14ac:dyDescent="0.25">
      <c r="A15" s="1" t="s">
        <v>54</v>
      </c>
      <c r="B15" s="2"/>
      <c r="D15" s="2"/>
    </row>
  </sheetData>
  <sheetProtection password="CA95" sheet="1" objects="1" scenarios="1"/>
  <dataConsolidate/>
  <mergeCells count="5">
    <mergeCell ref="A2:B2"/>
    <mergeCell ref="A4:B4"/>
    <mergeCell ref="A7:B7"/>
    <mergeCell ref="A13:B13"/>
    <mergeCell ref="A1:E1"/>
  </mergeCells>
  <pageMargins left="0.70866141732283472" right="0.70866141732283472" top="0.74803149606299213" bottom="0.74803149606299213" header="0.31496062992125984" footer="0.31496062992125984"/>
  <pageSetup paperSize="9" scale="81" fitToHeight="0" orientation="portrait" r:id="rId1"/>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Group 1 - FP</vt:lpstr>
      <vt:lpstr>Group 2 - TM</vt:lpstr>
      <vt:lpstr>OVERALL</vt:lpstr>
      <vt:lpstr>'Group 1 - FP'!Print_Area</vt:lpstr>
      <vt:lpstr>'Group 2 - TM'!Print_Area</vt:lpstr>
    </vt:vector>
  </TitlesOfParts>
  <Company>EFSA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PERCIVALDI Cinzia</dc:creator>
  <cp:lastModifiedBy>PESCI Muriel</cp:lastModifiedBy>
  <cp:lastPrinted>2017-10-03T12:12:14Z</cp:lastPrinted>
  <dcterms:created xsi:type="dcterms:W3CDTF">2017-03-24T14:11:45Z</dcterms:created>
  <dcterms:modified xsi:type="dcterms:W3CDTF">2018-01-30T10:10:35Z</dcterms:modified>
</cp:coreProperties>
</file>